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despont/Documents/guide/Géométrie sacrée/Rectangle solsticial/"/>
    </mc:Choice>
  </mc:AlternateContent>
  <xr:revisionPtr revIDLastSave="0" documentId="13_ncr:1_{0F3E0731-569D-D043-8EFB-7098AAAA4161}" xr6:coauthVersionLast="47" xr6:coauthVersionMax="47" xr10:uidLastSave="{00000000-0000-0000-0000-000000000000}"/>
  <bookViews>
    <workbookView xWindow="4700" yWindow="1800" windowWidth="28040" windowHeight="17440" xr2:uid="{61F3386F-E4FF-D349-A6E0-1BBAA1F1695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  <c r="G2" i="1"/>
  <c r="F2" i="1" s="1"/>
  <c r="D3" i="1" s="1"/>
  <c r="E3" i="1" s="1"/>
  <c r="D6" i="1" l="1"/>
  <c r="E6" i="1" s="1"/>
  <c r="D5" i="1"/>
  <c r="E5" i="1" s="1"/>
  <c r="D14" i="1"/>
  <c r="E14" i="1" s="1"/>
  <c r="D12" i="1"/>
  <c r="E12" i="1" s="1"/>
  <c r="D10" i="1"/>
  <c r="E10" i="1" s="1"/>
  <c r="D9" i="1"/>
  <c r="E9" i="1" s="1"/>
  <c r="D8" i="1"/>
  <c r="E8" i="1" s="1"/>
  <c r="D13" i="1"/>
  <c r="E13" i="1" s="1"/>
  <c r="D4" i="1"/>
  <c r="E4" i="1" s="1"/>
  <c r="D7" i="1"/>
  <c r="E7" i="1" s="1"/>
  <c r="D2" i="1"/>
  <c r="E2" i="1" s="1"/>
  <c r="D11" i="1"/>
  <c r="E11" i="1" s="1"/>
</calcChain>
</file>

<file path=xl/sharedStrings.xml><?xml version="1.0" encoding="utf-8"?>
<sst xmlns="http://schemas.openxmlformats.org/spreadsheetml/2006/main" count="12" uniqueCount="12">
  <si>
    <t>Inclinaison Terre</t>
  </si>
  <si>
    <t>sin/cos</t>
  </si>
  <si>
    <t>latitude</t>
  </si>
  <si>
    <t>cos (90-angle)</t>
  </si>
  <si>
    <t>90- angle</t>
  </si>
  <si>
    <t>angle remarquable</t>
  </si>
  <si>
    <t>Sin auto inclinaison</t>
  </si>
  <si>
    <t>triangle 3-4-5</t>
  </si>
  <si>
    <t>double carré</t>
  </si>
  <si>
    <t>carré</t>
  </si>
  <si>
    <t>Année</t>
  </si>
  <si>
    <t>Indiquez l'angle voulu dans la case H2 pour trouver la bande de latutude possible sur les 8000 dernières années.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</si>
</sst>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833D-16D1-8E48-BE16-1DAA155ABC9B}">
  <dimension ref="A1:J14"/>
  <sheetViews>
    <sheetView tabSelected="1" workbookViewId="0">
      <selection activeCell="G6" sqref="G6"/>
    </sheetView>
  </sheetViews>
  <sheetFormatPr baseColWidth="10" defaultRowHeight="16" x14ac:dyDescent="0.2"/>
  <cols>
    <col min="2" max="3" width="17.6640625" customWidth="1"/>
    <col min="4" max="5" width="17.5" customWidth="1"/>
    <col min="6" max="6" width="18.83203125" customWidth="1"/>
    <col min="7" max="7" width="24.5" customWidth="1"/>
    <col min="8" max="8" width="17.33203125" customWidth="1"/>
  </cols>
  <sheetData>
    <row r="1" spans="1:10" x14ac:dyDescent="0.2">
      <c r="A1" t="s">
        <v>10</v>
      </c>
      <c r="B1" s="2" t="s">
        <v>0</v>
      </c>
      <c r="C1" s="1" t="s">
        <v>6</v>
      </c>
      <c r="D1" t="s">
        <v>1</v>
      </c>
      <c r="E1" s="3" t="s">
        <v>2</v>
      </c>
      <c r="F1" t="s">
        <v>3</v>
      </c>
      <c r="G1" t="s">
        <v>4</v>
      </c>
      <c r="H1" s="3" t="s">
        <v>5</v>
      </c>
    </row>
    <row r="2" spans="1:10" x14ac:dyDescent="0.2">
      <c r="A2" s="1">
        <v>2025</v>
      </c>
      <c r="B2" s="1">
        <v>23.436</v>
      </c>
      <c r="C2" s="1">
        <f>SIN(RADIANS(B2))</f>
        <v>0.39772445444095961</v>
      </c>
      <c r="D2">
        <f>C2/$F$2</f>
        <v>0.88949575520690727</v>
      </c>
      <c r="E2">
        <f>DEGREES(ACOS(D2))</f>
        <v>27.190048046141783</v>
      </c>
      <c r="F2">
        <f>COS(RADIANS((G2)))</f>
        <v>0.44713474135516723</v>
      </c>
      <c r="G2">
        <f>90-H2</f>
        <v>63.44</v>
      </c>
      <c r="H2">
        <v>26.56</v>
      </c>
      <c r="I2">
        <v>26.56</v>
      </c>
      <c r="J2" t="s">
        <v>8</v>
      </c>
    </row>
    <row r="3" spans="1:10" x14ac:dyDescent="0.2">
      <c r="A3" s="1">
        <v>2000</v>
      </c>
      <c r="B3" s="1">
        <v>23.439900000000002</v>
      </c>
      <c r="C3" s="1">
        <f t="shared" ref="C3:C14" si="0">SIN(RADIANS(B3))</f>
        <v>0.39778690609765244</v>
      </c>
      <c r="D3">
        <f t="shared" ref="D3:D14" si="1">C3/$F$2</f>
        <v>0.88963542598378209</v>
      </c>
      <c r="E3">
        <f t="shared" ref="E3:E14" si="2">DEGREES(ACOS(D3))</f>
        <v>27.172529623094519</v>
      </c>
      <c r="I3">
        <v>36.869999999999997</v>
      </c>
      <c r="J3" t="s">
        <v>7</v>
      </c>
    </row>
    <row r="4" spans="1:10" x14ac:dyDescent="0.2">
      <c r="A4" s="1">
        <v>1980</v>
      </c>
      <c r="B4" s="1">
        <v>23.4465</v>
      </c>
      <c r="C4" s="1">
        <f t="shared" si="0"/>
        <v>0.39789258931788068</v>
      </c>
      <c r="D4">
        <f t="shared" si="1"/>
        <v>0.88987178252344157</v>
      </c>
      <c r="E4">
        <f t="shared" si="2"/>
        <v>27.142860444386582</v>
      </c>
      <c r="I4">
        <v>45</v>
      </c>
      <c r="J4" t="s">
        <v>9</v>
      </c>
    </row>
    <row r="5" spans="1:10" x14ac:dyDescent="0.2">
      <c r="A5" s="1">
        <v>1200</v>
      </c>
      <c r="B5" s="1">
        <v>23.542899999999999</v>
      </c>
      <c r="C5" s="1">
        <f t="shared" si="0"/>
        <v>0.39943560237845377</v>
      </c>
      <c r="D5">
        <f t="shared" si="1"/>
        <v>0.89332267308921731</v>
      </c>
      <c r="E5">
        <f t="shared" si="2"/>
        <v>26.706211348292491</v>
      </c>
    </row>
    <row r="6" spans="1:10" x14ac:dyDescent="0.2">
      <c r="A6" s="1">
        <v>-1000</v>
      </c>
      <c r="B6" s="1">
        <v>23.8142</v>
      </c>
      <c r="C6" s="1">
        <f t="shared" si="0"/>
        <v>0.40377204459049837</v>
      </c>
      <c r="D6">
        <f t="shared" si="1"/>
        <v>0.90302096268957754</v>
      </c>
      <c r="E6">
        <f t="shared" si="2"/>
        <v>25.44195487064729</v>
      </c>
      <c r="G6" t="s">
        <v>11</v>
      </c>
    </row>
    <row r="7" spans="1:10" x14ac:dyDescent="0.2">
      <c r="A7" s="1">
        <v>-1500</v>
      </c>
      <c r="B7" s="1">
        <v>23.8705</v>
      </c>
      <c r="C7" s="1">
        <f t="shared" si="0"/>
        <v>0.40467080921981186</v>
      </c>
      <c r="D7">
        <f t="shared" si="1"/>
        <v>0.90503101591556823</v>
      </c>
      <c r="E7">
        <f t="shared" si="2"/>
        <v>25.172539294676458</v>
      </c>
    </row>
    <row r="8" spans="1:10" x14ac:dyDescent="0.2">
      <c r="A8" s="1">
        <v>-1800</v>
      </c>
      <c r="B8" s="1">
        <v>23.902899999999999</v>
      </c>
      <c r="C8" s="1">
        <f t="shared" si="0"/>
        <v>0.40518786081187314</v>
      </c>
      <c r="D8">
        <f t="shared" si="1"/>
        <v>0.90618738231754858</v>
      </c>
      <c r="E8">
        <f t="shared" si="2"/>
        <v>25.016318689428552</v>
      </c>
    </row>
    <row r="9" spans="1:10" x14ac:dyDescent="0.2">
      <c r="A9" s="1">
        <v>-2000</v>
      </c>
      <c r="B9" s="1">
        <v>23.9239</v>
      </c>
      <c r="C9" s="1">
        <f t="shared" si="0"/>
        <v>0.40552291764844617</v>
      </c>
      <c r="D9">
        <f t="shared" si="1"/>
        <v>0.90693672430685046</v>
      </c>
      <c r="E9">
        <f t="shared" si="2"/>
        <v>24.914596328304</v>
      </c>
    </row>
    <row r="10" spans="1:10" x14ac:dyDescent="0.2">
      <c r="A10" s="1">
        <v>-3000</v>
      </c>
      <c r="B10" s="1">
        <v>24.020800000000001</v>
      </c>
      <c r="C10" s="1">
        <f t="shared" si="0"/>
        <v>0.40706825928960194</v>
      </c>
      <c r="D10">
        <f t="shared" si="1"/>
        <v>0.91039282265535315</v>
      </c>
      <c r="E10">
        <f t="shared" si="2"/>
        <v>24.440306729807872</v>
      </c>
    </row>
    <row r="11" spans="1:10" x14ac:dyDescent="0.2">
      <c r="A11" s="1">
        <v>-3500</v>
      </c>
      <c r="B11" s="1">
        <v>24.063700000000001</v>
      </c>
      <c r="C11" s="1">
        <f t="shared" si="0"/>
        <v>0.40775204825232081</v>
      </c>
      <c r="D11">
        <f t="shared" si="1"/>
        <v>0.91192209090377074</v>
      </c>
      <c r="E11">
        <f t="shared" si="2"/>
        <v>24.227663537441646</v>
      </c>
    </row>
    <row r="12" spans="1:10" x14ac:dyDescent="0.2">
      <c r="A12" s="1">
        <v>-4000</v>
      </c>
      <c r="B12" s="1">
        <v>24.1023</v>
      </c>
      <c r="C12" s="1">
        <f t="shared" si="0"/>
        <v>0.408367103564788</v>
      </c>
      <c r="D12">
        <f t="shared" si="1"/>
        <v>0.91329763893343863</v>
      </c>
      <c r="E12">
        <f t="shared" si="2"/>
        <v>24.034885631837742</v>
      </c>
    </row>
    <row r="13" spans="1:10" x14ac:dyDescent="0.2">
      <c r="A13" s="1">
        <v>-4700</v>
      </c>
      <c r="B13" s="1">
        <v>24.148800000000001</v>
      </c>
      <c r="C13" s="1">
        <f t="shared" si="0"/>
        <v>0.40910779192176783</v>
      </c>
      <c r="D13">
        <f t="shared" si="1"/>
        <v>0.91495416053302392</v>
      </c>
      <c r="E13">
        <f t="shared" si="2"/>
        <v>23.800781922451407</v>
      </c>
    </row>
    <row r="14" spans="1:10" x14ac:dyDescent="0.2">
      <c r="A14" s="1">
        <v>-6000</v>
      </c>
      <c r="B14" s="1">
        <v>24.19</v>
      </c>
      <c r="C14" s="1">
        <f t="shared" si="0"/>
        <v>0.40976383260688737</v>
      </c>
      <c r="D14">
        <f t="shared" si="1"/>
        <v>0.91642137080420805</v>
      </c>
      <c r="E14">
        <f t="shared" si="2"/>
        <v>23.591606176531506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>https://martouf.ch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Calculateur de bande de latitude pour un rectangle solsticial</dc:title>
  <dc:subject/>
  <dc:creator>Despont Mathieu</dc:creator>
  <cp:keywords>mégalithe, astronomie, astro-géométrieu</cp:keywords>
  <dc:description/>
  <cp:lastModifiedBy>Despont Mathieu (DEM)</cp:lastModifiedBy>
  <dcterms:created xsi:type="dcterms:W3CDTF">2025-03-14T22:38:15Z</dcterms:created>
  <dcterms:modified xsi:type="dcterms:W3CDTF">2025-03-15T22:09:36Z</dcterms:modified>
  <cp:category/>
</cp:coreProperties>
</file>